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8310" windowHeight="8205" tabRatio="436" firstSheet="1" activeTab="4"/>
  </bookViews>
  <sheets>
    <sheet name="Paypal" sheetId="1" r:id="rId1"/>
    <sheet name="Bank" sheetId="2" r:id="rId2"/>
    <sheet name="income" sheetId="3" r:id="rId3"/>
    <sheet name="creditors" sheetId="4" r:id="rId4"/>
    <sheet name="balance-p&amp;l" sheetId="5" r:id="rId5"/>
  </sheets>
  <definedNames/>
  <calcPr fullCalcOnLoad="1"/>
  <pivotCaches>
    <pivotCache cacheId="1" r:id="rId6"/>
    <pivotCache cacheId="2" r:id="rId7"/>
  </pivotCaches>
</workbook>
</file>

<file path=xl/sharedStrings.xml><?xml version="1.0" encoding="utf-8"?>
<sst xmlns="http://schemas.openxmlformats.org/spreadsheetml/2006/main" count="156" uniqueCount="116">
  <si>
    <t>Date</t>
  </si>
  <si>
    <t xml:space="preserve"> Time</t>
  </si>
  <si>
    <t xml:space="preserve"> Time Zone</t>
  </si>
  <si>
    <t xml:space="preserve"> Name</t>
  </si>
  <si>
    <t xml:space="preserve"> Type</t>
  </si>
  <si>
    <t xml:space="preserve"> Status</t>
  </si>
  <si>
    <t xml:space="preserve"> Currency</t>
  </si>
  <si>
    <t xml:space="preserve"> Gross</t>
  </si>
  <si>
    <t xml:space="preserve"> Fee</t>
  </si>
  <si>
    <t xml:space="preserve"> Net</t>
  </si>
  <si>
    <t xml:space="preserve"> From Email Address</t>
  </si>
  <si>
    <t xml:space="preserve"> To Email Address</t>
  </si>
  <si>
    <t xml:space="preserve"> Transaction ID</t>
  </si>
  <si>
    <t xml:space="preserve"> Counterparty Status</t>
  </si>
  <si>
    <t xml:space="preserve"> Address Status</t>
  </si>
  <si>
    <t xml:space="preserve"> Item Title</t>
  </si>
  <si>
    <t xml:space="preserve"> Item ID</t>
  </si>
  <si>
    <t xml:space="preserve"> Shipping and Handling Amount</t>
  </si>
  <si>
    <t xml:space="preserve"> Insurance Amount</t>
  </si>
  <si>
    <t xml:space="preserve"> Sales Tax</t>
  </si>
  <si>
    <t xml:space="preserve"> Option 1 Name</t>
  </si>
  <si>
    <t xml:space="preserve"> Option 1 Value</t>
  </si>
  <si>
    <t xml:space="preserve"> Option 2 Name</t>
  </si>
  <si>
    <t xml:space="preserve"> Option 2 Value</t>
  </si>
  <si>
    <t xml:space="preserve"> Auction Site</t>
  </si>
  <si>
    <t xml:space="preserve"> Buyer ID</t>
  </si>
  <si>
    <t xml:space="preserve"> Item URL</t>
  </si>
  <si>
    <t xml:space="preserve"> Closing Date</t>
  </si>
  <si>
    <t xml:space="preserve"> Escrow Id</t>
  </si>
  <si>
    <t xml:space="preserve"> Invoice Id</t>
  </si>
  <si>
    <t xml:space="preserve"> Reference Txn ID</t>
  </si>
  <si>
    <t xml:space="preserve"> Invoice Number</t>
  </si>
  <si>
    <t xml:space="preserve"> Custom Number</t>
  </si>
  <si>
    <t xml:space="preserve"> Receipt ID</t>
  </si>
  <si>
    <t xml:space="preserve"> Balance</t>
  </si>
  <si>
    <t xml:space="preserve"> Address Line 1</t>
  </si>
  <si>
    <t xml:space="preserve"> Address Line 2/District/Neighborhood</t>
  </si>
  <si>
    <t xml:space="preserve"> Town/City</t>
  </si>
  <si>
    <t xml:space="preserve"> State/Province/Region/County/Territory/Prefecture/Republic</t>
  </si>
  <si>
    <t xml:space="preserve"> Zip/Postal Code</t>
  </si>
  <si>
    <t xml:space="preserve"> Country</t>
  </si>
  <si>
    <t xml:space="preserve"> Contact Phone Number</t>
  </si>
  <si>
    <t xml:space="preserve"> </t>
  </si>
  <si>
    <t>GMT+01:00</t>
  </si>
  <si>
    <t>Pieter van der Hijden</t>
  </si>
  <si>
    <t>Payment Received</t>
  </si>
  <si>
    <t>Completed</t>
  </si>
  <si>
    <t>EUR</t>
  </si>
  <si>
    <t>pvdh@sofos.nl</t>
  </si>
  <si>
    <t>fablab_association@fabfolk.com</t>
  </si>
  <si>
    <t>0DA1542751217332X</t>
  </si>
  <si>
    <t>Non-U.S. - Verified</t>
  </si>
  <si>
    <t>18,97</t>
  </si>
  <si>
    <t>Total</t>
  </si>
  <si>
    <t>Boekdatum</t>
  </si>
  <si>
    <t>Rekeningnummer</t>
  </si>
  <si>
    <t>Bedrag</t>
  </si>
  <si>
    <t>Debet / Credit</t>
  </si>
  <si>
    <t>Naam tegenrekening</t>
  </si>
  <si>
    <t>Tegenrekening</t>
  </si>
  <si>
    <t>Code</t>
  </si>
  <si>
    <t>Omschrijving</t>
  </si>
  <si>
    <t>14-11-2011</t>
  </si>
  <si>
    <t>25.43.24.657</t>
  </si>
  <si>
    <t>Credit</t>
  </si>
  <si>
    <t>PAYPAL (EUROPE) S.A.R..L</t>
  </si>
  <si>
    <t>26.51.13.334</t>
  </si>
  <si>
    <t>OV</t>
  </si>
  <si>
    <t>QQR47KDDTKBUSEQ2 PAYPAL BEVEILIG INGSMAATREGEL QQR47KDDTKBUSEQ2</t>
  </si>
  <si>
    <t>QQR47K7PWSTDHEQ2 PAYPAL BEVEILIG INGSMAATREGEL QQR47K7PWSTDHEQ2</t>
  </si>
  <si>
    <t>28-11-2011</t>
  </si>
  <si>
    <t>Hr P Troxler</t>
  </si>
  <si>
    <t>INGBNL2A NL61INGB0004383128</t>
  </si>
  <si>
    <t>ET</t>
  </si>
  <si>
    <t>Membership Fee 2012</t>
  </si>
  <si>
    <t>13-12-2011</t>
  </si>
  <si>
    <t>INGBNL2A NL27INGB0001644460</t>
  </si>
  <si>
    <t>nr</t>
  </si>
  <si>
    <t>date</t>
  </si>
  <si>
    <t>contact</t>
  </si>
  <si>
    <t>code</t>
  </si>
  <si>
    <t>net</t>
  </si>
  <si>
    <t>Paypal</t>
  </si>
  <si>
    <t>membership</t>
  </si>
  <si>
    <t>Bank</t>
  </si>
  <si>
    <t>Harmen Zijp</t>
  </si>
  <si>
    <t>sponsoring</t>
  </si>
  <si>
    <t>Filter</t>
  </si>
  <si>
    <t>vat</t>
  </si>
  <si>
    <t>gross</t>
  </si>
  <si>
    <t>chamber of commerce</t>
  </si>
  <si>
    <t>ch.of commerce</t>
  </si>
  <si>
    <t>notary</t>
  </si>
  <si>
    <t>founding</t>
  </si>
  <si>
    <t>translator</t>
  </si>
  <si>
    <t>Sum - gross</t>
  </si>
  <si>
    <t>BALANCE SHEET AS OF 31-12-2011</t>
  </si>
  <si>
    <t>ASSETS</t>
  </si>
  <si>
    <t>LIABILITIES</t>
  </si>
  <si>
    <t>loan to be paid off</t>
  </si>
  <si>
    <t>EQUITY</t>
  </si>
  <si>
    <t>PROFIT &amp; LOSS STATEMENT 2011</t>
  </si>
  <si>
    <t>other</t>
  </si>
  <si>
    <t>sum income</t>
  </si>
  <si>
    <t>sum expenses</t>
  </si>
  <si>
    <t>result</t>
  </si>
  <si>
    <t>kind</t>
  </si>
  <si>
    <t>Sum - net</t>
  </si>
  <si>
    <t>Grand Total</t>
  </si>
  <si>
    <t>bank</t>
  </si>
  <si>
    <t>paypal</t>
  </si>
  <si>
    <t>net worth at begin of 2011</t>
  </si>
  <si>
    <t>net worth at end 2011</t>
  </si>
  <si>
    <t>increment during 2011</t>
  </si>
  <si>
    <t>membership fees (net)</t>
  </si>
  <si>
    <t>other (paypal set-up)</t>
  </si>
</sst>
</file>

<file path=xl/styles.xml><?xml version="1.0" encoding="utf-8"?>
<styleSheet xmlns="http://schemas.openxmlformats.org/spreadsheetml/2006/main">
  <numFmts count="2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mm/dd/yy"/>
    <numFmt numFmtId="179" formatCode="hh:mm:ss\ AM/PM"/>
    <numFmt numFmtId="180" formatCode="[$€-413]\ #,##0.00;[Red][$€-413]\ #,##0.00\-"/>
    <numFmt numFmtId="181" formatCode="#,##0.00\ ;#,##0.00\-;&quot; -&quot;#\ ;@\ "/>
    <numFmt numFmtId="182" formatCode="[$€-413]\ #,##0.00;[Red][$€-413]\ \-#,##0.00"/>
  </numFmts>
  <fonts count="37">
    <font>
      <sz val="10"/>
      <name val="Arial"/>
      <family val="2"/>
    </font>
    <font>
      <b/>
      <sz val="10"/>
      <name val="Arial"/>
      <family val="2"/>
    </font>
    <font>
      <strike/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7" fontId="0" fillId="0" borderId="0" applyFill="0" applyBorder="0" applyAlignment="0" applyProtection="0"/>
    <xf numFmtId="176" fontId="0" fillId="0" borderId="0" applyFill="0" applyBorder="0" applyAlignment="0" applyProtection="0"/>
    <xf numFmtId="0" fontId="0" fillId="0" borderId="0" applyNumberFormat="0" applyFont="0" applyFill="0" applyBorder="0" applyProtection="0">
      <alignment horizontal="left"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Protection="0">
      <alignment horizontal="left"/>
    </xf>
    <xf numFmtId="0" fontId="0" fillId="0" borderId="0" applyNumberFormat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0" fillId="0" borderId="0" applyNumberFormat="0" applyFont="0" applyFill="0" applyBorder="0" applyProtection="0">
      <alignment horizontal="left"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Protection="0">
      <alignment horizontal="left"/>
    </xf>
    <xf numFmtId="0" fontId="0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178" fontId="0" fillId="0" borderId="0" xfId="0" applyNumberFormat="1" applyAlignment="1">
      <alignment/>
    </xf>
    <xf numFmtId="179" fontId="0" fillId="0" borderId="0" xfId="0" applyNumberFormat="1" applyAlignment="1">
      <alignment/>
    </xf>
    <xf numFmtId="180" fontId="0" fillId="0" borderId="0" xfId="0" applyNumberFormat="1" applyAlignment="1">
      <alignment/>
    </xf>
    <xf numFmtId="0" fontId="0" fillId="0" borderId="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 wrapText="1"/>
    </xf>
    <xf numFmtId="2" fontId="0" fillId="0" borderId="10" xfId="0" applyNumberFormat="1" applyFont="1" applyFill="1" applyBorder="1" applyAlignment="1">
      <alignment wrapText="1"/>
    </xf>
    <xf numFmtId="180" fontId="0" fillId="0" borderId="10" xfId="0" applyNumberFormat="1" applyFont="1" applyFill="1" applyBorder="1" applyAlignment="1">
      <alignment wrapText="1"/>
    </xf>
    <xf numFmtId="180" fontId="0" fillId="0" borderId="0" xfId="0" applyNumberFormat="1" applyFont="1" applyFill="1" applyBorder="1" applyAlignment="1">
      <alignment/>
    </xf>
    <xf numFmtId="0" fontId="1" fillId="0" borderId="0" xfId="0" applyFont="1" applyAlignment="1">
      <alignment/>
    </xf>
    <xf numFmtId="178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80" fontId="1" fillId="0" borderId="0" xfId="0" applyNumberFormat="1" applyFont="1" applyAlignment="1">
      <alignment/>
    </xf>
    <xf numFmtId="0" fontId="0" fillId="0" borderId="0" xfId="0" applyFont="1" applyAlignment="1">
      <alignment/>
    </xf>
    <xf numFmtId="181" fontId="1" fillId="0" borderId="0" xfId="0" applyNumberFormat="1" applyFont="1" applyAlignment="1">
      <alignment horizontal="right"/>
    </xf>
    <xf numFmtId="9" fontId="1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0" fillId="0" borderId="11" xfId="0" applyBorder="1" applyAlignment="1">
      <alignment/>
    </xf>
    <xf numFmtId="180" fontId="0" fillId="0" borderId="11" xfId="0" applyNumberFormat="1" applyBorder="1" applyAlignment="1">
      <alignment/>
    </xf>
    <xf numFmtId="2" fontId="0" fillId="0" borderId="0" xfId="0" applyNumberFormat="1" applyFont="1" applyFill="1" applyBorder="1" applyAlignment="1">
      <alignment wrapText="1"/>
    </xf>
    <xf numFmtId="2" fontId="0" fillId="0" borderId="12" xfId="0" applyNumberFormat="1" applyFont="1" applyFill="1" applyBorder="1" applyAlignment="1">
      <alignment wrapText="1"/>
    </xf>
    <xf numFmtId="2" fontId="1" fillId="0" borderId="12" xfId="0" applyNumberFormat="1" applyFont="1" applyFill="1" applyBorder="1" applyAlignment="1">
      <alignment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2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0" xfId="0" applyNumberFormat="1" applyBorder="1" applyAlignment="1">
      <alignment/>
    </xf>
    <xf numFmtId="182" fontId="0" fillId="0" borderId="0" xfId="0" applyNumberFormat="1" applyAlignment="1">
      <alignment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aPilot Category" xfId="46"/>
    <cellStyle name="DataPilot Corner" xfId="47"/>
    <cellStyle name="DataPilot Field" xfId="48"/>
    <cellStyle name="DataPilot Result" xfId="49"/>
    <cellStyle name="DataPilot Title" xfId="50"/>
    <cellStyle name="DataPilot Value" xfId="51"/>
    <cellStyle name="Explanatory Text" xfId="52"/>
    <cellStyle name="Good" xfId="53"/>
    <cellStyle name="Heading 1" xfId="54"/>
    <cellStyle name="Heading 2" xfId="55"/>
    <cellStyle name="Heading 3" xfId="56"/>
    <cellStyle name="Heading 4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ivot Table Category" xfId="64"/>
    <cellStyle name="Pivot Table Corner" xfId="65"/>
    <cellStyle name="Pivot Table Field" xfId="66"/>
    <cellStyle name="Pivot Table Result" xfId="67"/>
    <cellStyle name="Pivot Table Title" xfId="68"/>
    <cellStyle name="Pivot Table Value" xfId="69"/>
    <cellStyle name="Title" xfId="70"/>
    <cellStyle name="Total" xfId="71"/>
    <cellStyle name="Warning Text" xfId="7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2.xml" /><Relationship Id="rId7" Type="http://schemas.openxmlformats.org/officeDocument/2006/relationships/pivotCacheDefinition" Target="pivotCache/pivotCacheDefinition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freshOnLoad="1" recordCount="0" refreshedVersion="3">
  <cacheSource type="worksheet">
    <worksheetSource ref="A1:G4" sheet="creditors"/>
  </cacheSource>
  <cacheFields count="7">
    <cacheField name="nr">
      <sharedItems containsMixedTypes="0"/>
    </cacheField>
    <cacheField name="date">
      <sharedItems containsMixedTypes="0"/>
    </cacheField>
    <cacheField name="contact">
      <sharedItems containsMixedTypes="0"/>
    </cacheField>
    <cacheField name="code">
      <sharedItems containsMixedTypes="0" count="2">
        <s v="ch.of commerce"/>
        <s v="founding"/>
      </sharedItems>
    </cacheField>
    <cacheField name="net">
      <sharedItems containsSemiMixedTypes="0" containsString="0" containsMixedTypes="0" containsNumber="1"/>
    </cacheField>
    <cacheField name="vat">
      <sharedItems containsSemiMixedTypes="0" containsString="0" containsMixedTypes="0" containsNumber="1"/>
    </cacheField>
    <cacheField name="gross">
      <sharedItems containsSemiMixedTypes="0" containsString="0" containsMixedTypes="0" containsNumber="1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freshOnLoad="1" recordCount="0" refreshedVersion="3">
  <cacheSource type="worksheet">
    <worksheetSource ref="A1:E5" sheet="income"/>
  </cacheSource>
  <cacheFields count="5">
    <cacheField name="nr">
      <sharedItems containsMixedTypes="0"/>
    </cacheField>
    <cacheField name="date">
      <sharedItems containsMixedTypes="0"/>
    </cacheField>
    <cacheField name="contact">
      <sharedItems containsMixedTypes="0"/>
    </cacheField>
    <cacheField name="code">
      <sharedItems containsMixedTypes="0" count="3">
        <s v="membership"/>
        <s v="other"/>
        <s v="sponsoring"/>
      </sharedItems>
    </cacheField>
    <cacheField name="net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DataPilot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2:E17" firstHeaderRow="2" firstDataRow="2" firstDataCol="1"/>
  <pivotFields count="5"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 sortType="ascending" defaultSubtotal="0">
      <items count="3">
        <item x="0"/>
        <item x="1"/>
        <item x="2"/>
      </items>
    </pivotField>
    <pivotField dataField="1" compact="0" outline="0" subtotalTop="0" showAll="0"/>
  </pivotFields>
  <rowFields count="1">
    <field x="3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Sum - net" fld="4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DataPilot1" cacheId="2" applyNumberFormats="0" applyBorderFormats="0" applyFontFormats="0" applyPatternFormats="0" applyAlignmentFormats="0" applyWidthHeightFormats="0" dataCaption="Data" showMissing="1" enableDrill="0" preserveFormatting="1" useAutoFormatting="1" colGrandTotals="0" itemPrintTitles="1" compactData="0" updatedVersion="2" indent="0" showMemberPropertyTips="1">
  <location ref="D11:E15" firstHeaderRow="2" firstDataRow="2" firstDataCol="1"/>
  <pivotFields count="7"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 sortType="ascending" defaultSubtotal="0">
      <items count="2">
        <item x="0"/>
        <item x="1"/>
      </items>
    </pivotField>
    <pivotField compact="0" outline="0" subtotalTop="0" showAll="0" numFmtId="180" defaultSubtotal="0"/>
    <pivotField compact="0" outline="0" subtotalTop="0" showAll="0" numFmtId="180" defaultSubtotal="0"/>
    <pivotField dataField="1" compact="0" outline="0" subtotalTop="0" showAll="0"/>
  </pivotFields>
  <rowFields count="1">
    <field x="3"/>
  </rowFields>
  <rowItems count="3">
    <i>
      <x/>
    </i>
    <i>
      <x v="1"/>
    </i>
    <i t="grand">
      <x/>
    </i>
  </rowItems>
  <colItems count="1">
    <i/>
  </colItems>
  <dataFields count="1">
    <dataField name="Sum - gross" fld="6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8.28125" style="0" customWidth="1"/>
    <col min="2" max="2" width="11.7109375" style="0" customWidth="1"/>
    <col min="3" max="3" width="11.140625" style="0" customWidth="1"/>
    <col min="4" max="4" width="18.28125" style="0" customWidth="1"/>
    <col min="5" max="5" width="16.7109375" style="0" customWidth="1"/>
    <col min="6" max="6" width="10.28125" style="0" customWidth="1"/>
    <col min="7" max="7" width="9.28125" style="0" customWidth="1"/>
    <col min="8" max="8" width="7.421875" style="0" customWidth="1"/>
    <col min="9" max="9" width="7.140625" style="0" customWidth="1"/>
    <col min="10" max="10" width="7.421875" style="0" customWidth="1"/>
    <col min="11" max="11" width="18.28125" style="0" customWidth="1"/>
    <col min="12" max="12" width="27.421875" style="0" customWidth="1"/>
    <col min="13" max="13" width="19.28125" style="0" customWidth="1"/>
    <col min="14" max="14" width="18.00390625" style="0" customWidth="1"/>
    <col min="15" max="15" width="14.140625" style="0" customWidth="1"/>
    <col min="16" max="16" width="9.28125" style="0" customWidth="1"/>
    <col min="17" max="17" width="7.8515625" style="0" customWidth="1"/>
    <col min="18" max="18" width="26.8515625" style="0" customWidth="1"/>
    <col min="19" max="19" width="16.421875" style="0" customWidth="1"/>
    <col min="20" max="20" width="9.8515625" style="0" customWidth="1"/>
    <col min="21" max="21" width="14.140625" style="0" customWidth="1"/>
    <col min="22" max="22" width="13.8515625" style="0" customWidth="1"/>
    <col min="23" max="23" width="14.140625" style="0" customWidth="1"/>
    <col min="24" max="24" width="13.8515625" style="0" customWidth="1"/>
    <col min="25" max="25" width="11.421875" style="0" customWidth="1"/>
    <col min="26" max="26" width="9.140625" style="0" customWidth="1"/>
    <col min="27" max="27" width="9.7109375" style="0" customWidth="1"/>
    <col min="28" max="28" width="12.28125" style="0" customWidth="1"/>
    <col min="29" max="29" width="10.00390625" style="0" customWidth="1"/>
    <col min="30" max="30" width="9.7109375" style="0" customWidth="1"/>
    <col min="31" max="31" width="16.00390625" style="0" customWidth="1"/>
    <col min="32" max="32" width="14.7109375" style="0" customWidth="1"/>
    <col min="33" max="33" width="15.140625" style="0" customWidth="1"/>
    <col min="34" max="34" width="10.28125" style="0" customWidth="1"/>
    <col min="35" max="35" width="8.421875" style="0" customWidth="1"/>
    <col min="36" max="36" width="13.8515625" style="0" customWidth="1"/>
    <col min="37" max="37" width="31.8515625" style="0" customWidth="1"/>
    <col min="38" max="38" width="9.8515625" style="0" customWidth="1"/>
    <col min="39" max="39" width="49.7109375" style="0" customWidth="1"/>
    <col min="40" max="40" width="14.8515625" style="0" customWidth="1"/>
    <col min="41" max="41" width="8.28125" style="0" customWidth="1"/>
    <col min="42" max="42" width="20.8515625" style="0" customWidth="1"/>
  </cols>
  <sheetData>
    <row r="1" spans="1:43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</row>
    <row r="2" spans="1:35" ht="12.75">
      <c r="A2" s="1">
        <v>40889</v>
      </c>
      <c r="B2" s="2">
        <v>0.7185763888888889</v>
      </c>
      <c r="C2" t="s">
        <v>43</v>
      </c>
      <c r="D2" t="s">
        <v>44</v>
      </c>
      <c r="E2" t="s">
        <v>45</v>
      </c>
      <c r="F2" t="s">
        <v>46</v>
      </c>
      <c r="G2" t="s">
        <v>47</v>
      </c>
      <c r="H2" s="3">
        <v>20</v>
      </c>
      <c r="I2" s="3">
        <v>-1.03</v>
      </c>
      <c r="J2" s="3">
        <v>18.97</v>
      </c>
      <c r="K2" t="s">
        <v>48</v>
      </c>
      <c r="L2" t="s">
        <v>49</v>
      </c>
      <c r="M2" t="s">
        <v>50</v>
      </c>
      <c r="N2" t="s">
        <v>51</v>
      </c>
      <c r="AI2" t="s">
        <v>52</v>
      </c>
    </row>
    <row r="3" spans="8:10" ht="12.75">
      <c r="H3" s="3"/>
      <c r="I3" s="3"/>
      <c r="J3" s="3"/>
    </row>
    <row r="4" spans="1:10" ht="12.75">
      <c r="A4" t="s">
        <v>53</v>
      </c>
      <c r="H4" s="3">
        <f>SUM(H2:H3)</f>
        <v>20</v>
      </c>
      <c r="I4" s="3">
        <f>SUM(I2:I3)</f>
        <v>-1.03</v>
      </c>
      <c r="J4" s="3">
        <f>SUM(J2:J3)</f>
        <v>18.97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C10" sqref="C10"/>
    </sheetView>
  </sheetViews>
  <sheetFormatPr defaultColWidth="8.8515625" defaultRowHeight="12.75"/>
  <cols>
    <col min="1" max="1" width="13.00390625" style="4" customWidth="1"/>
    <col min="2" max="2" width="18.00390625" style="4" customWidth="1"/>
    <col min="3" max="3" width="10.00390625" style="4" customWidth="1"/>
    <col min="4" max="4" width="15.00390625" style="4" customWidth="1"/>
    <col min="5" max="5" width="30.00390625" style="4" customWidth="1"/>
    <col min="6" max="6" width="15.00390625" style="4" customWidth="1"/>
    <col min="7" max="7" width="10.00390625" style="4" customWidth="1"/>
    <col min="8" max="8" width="40.00390625" style="4" customWidth="1"/>
    <col min="9" max="9" width="17.00390625" style="0" customWidth="1"/>
  </cols>
  <sheetData>
    <row r="1" spans="1:9" ht="12.75">
      <c r="A1" s="5" t="s">
        <v>54</v>
      </c>
      <c r="B1" s="5" t="s">
        <v>55</v>
      </c>
      <c r="C1" s="5" t="s">
        <v>56</v>
      </c>
      <c r="D1" s="5" t="s">
        <v>57</v>
      </c>
      <c r="E1" s="5" t="s">
        <v>58</v>
      </c>
      <c r="F1" s="5" t="s">
        <v>59</v>
      </c>
      <c r="G1" s="5" t="s">
        <v>60</v>
      </c>
      <c r="H1" s="5" t="s">
        <v>61</v>
      </c>
      <c r="I1" s="21" t="s">
        <v>106</v>
      </c>
    </row>
    <row r="2" spans="1:9" ht="25.5">
      <c r="A2" s="6" t="s">
        <v>62</v>
      </c>
      <c r="B2" s="6" t="s">
        <v>63</v>
      </c>
      <c r="C2" s="7">
        <v>0.1</v>
      </c>
      <c r="D2" s="6" t="s">
        <v>64</v>
      </c>
      <c r="E2" s="6" t="s">
        <v>65</v>
      </c>
      <c r="F2" s="6" t="s">
        <v>66</v>
      </c>
      <c r="G2" s="6" t="s">
        <v>67</v>
      </c>
      <c r="H2" s="6" t="s">
        <v>68</v>
      </c>
      <c r="I2" s="20" t="s">
        <v>102</v>
      </c>
    </row>
    <row r="3" spans="1:9" ht="25.5">
      <c r="A3" s="6" t="s">
        <v>62</v>
      </c>
      <c r="B3" s="6" t="s">
        <v>63</v>
      </c>
      <c r="C3" s="7">
        <v>0.13</v>
      </c>
      <c r="D3" s="6" t="s">
        <v>64</v>
      </c>
      <c r="E3" s="6" t="s">
        <v>65</v>
      </c>
      <c r="F3" s="6" t="s">
        <v>66</v>
      </c>
      <c r="G3" s="6" t="s">
        <v>67</v>
      </c>
      <c r="H3" s="6" t="s">
        <v>69</v>
      </c>
      <c r="I3" s="20" t="s">
        <v>102</v>
      </c>
    </row>
    <row r="4" spans="1:9" ht="38.25">
      <c r="A4" s="6" t="s">
        <v>70</v>
      </c>
      <c r="B4" s="6" t="s">
        <v>63</v>
      </c>
      <c r="C4" s="7">
        <v>20</v>
      </c>
      <c r="D4" s="6" t="s">
        <v>64</v>
      </c>
      <c r="E4" s="6" t="s">
        <v>71</v>
      </c>
      <c r="F4" s="6" t="s">
        <v>72</v>
      </c>
      <c r="G4" s="6" t="s">
        <v>73</v>
      </c>
      <c r="H4" s="6" t="s">
        <v>74</v>
      </c>
      <c r="I4" s="20" t="s">
        <v>83</v>
      </c>
    </row>
    <row r="5" spans="1:9" ht="38.25">
      <c r="A5" s="6" t="s">
        <v>75</v>
      </c>
      <c r="B5" s="6" t="s">
        <v>63</v>
      </c>
      <c r="C5" s="7">
        <v>20</v>
      </c>
      <c r="D5" s="6" t="s">
        <v>64</v>
      </c>
      <c r="E5" s="6" t="s">
        <v>44</v>
      </c>
      <c r="F5" s="6" t="s">
        <v>76</v>
      </c>
      <c r="G5" s="6" t="s">
        <v>73</v>
      </c>
      <c r="H5" s="6"/>
      <c r="I5" s="20" t="s">
        <v>83</v>
      </c>
    </row>
    <row r="7" spans="1:3" ht="12.75">
      <c r="A7" s="4" t="s">
        <v>53</v>
      </c>
      <c r="C7" s="8">
        <f>SUM(C2:C6)</f>
        <v>40.230000000000004</v>
      </c>
    </row>
    <row r="8" spans="1:3" ht="12.75">
      <c r="A8" s="19" t="s">
        <v>83</v>
      </c>
      <c r="C8" s="8">
        <f>SUMIF(I2:I5,"membership",C2:C5)</f>
        <v>40</v>
      </c>
    </row>
    <row r="9" spans="1:3" ht="12.75">
      <c r="A9" s="19" t="s">
        <v>102</v>
      </c>
      <c r="C9" s="8">
        <f>SUMIF(I2:I5,"other",C2:C5)</f>
        <v>0.23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D12" sqref="D12"/>
    </sheetView>
  </sheetViews>
  <sheetFormatPr defaultColWidth="11.421875" defaultRowHeight="12.75"/>
  <cols>
    <col min="1" max="1" width="3.421875" style="0" customWidth="1"/>
    <col min="2" max="2" width="8.7109375" style="1" customWidth="1"/>
    <col min="3" max="3" width="26.8515625" style="0" customWidth="1"/>
    <col min="4" max="4" width="11.140625" style="0" customWidth="1"/>
    <col min="5" max="5" width="6.00390625" style="0" customWidth="1"/>
    <col min="6" max="6" width="8.7109375" style="3" customWidth="1"/>
    <col min="7" max="7" width="6.28125" style="0" customWidth="1"/>
  </cols>
  <sheetData>
    <row r="1" spans="1:6" ht="12.75">
      <c r="A1" s="9" t="s">
        <v>77</v>
      </c>
      <c r="B1" s="10" t="s">
        <v>78</v>
      </c>
      <c r="C1" s="9" t="s">
        <v>79</v>
      </c>
      <c r="D1" s="9" t="s">
        <v>80</v>
      </c>
      <c r="E1" s="11" t="s">
        <v>81</v>
      </c>
      <c r="F1"/>
    </row>
    <row r="2" spans="3:6" ht="12.75">
      <c r="C2" t="s">
        <v>82</v>
      </c>
      <c r="D2" t="s">
        <v>83</v>
      </c>
      <c r="E2" s="3">
        <f>Paypal!J4</f>
        <v>18.97</v>
      </c>
      <c r="F2"/>
    </row>
    <row r="3" spans="3:6" ht="12.75">
      <c r="C3" t="s">
        <v>84</v>
      </c>
      <c r="D3" t="s">
        <v>83</v>
      </c>
      <c r="E3" s="3">
        <f>Bank!C8</f>
        <v>40</v>
      </c>
      <c r="F3"/>
    </row>
    <row r="4" spans="4:6" ht="12.75">
      <c r="D4" t="s">
        <v>102</v>
      </c>
      <c r="E4" s="3">
        <f>Bank!C9</f>
        <v>0.23</v>
      </c>
      <c r="F4"/>
    </row>
    <row r="5" spans="3:6" ht="12.75">
      <c r="C5" t="s">
        <v>85</v>
      </c>
      <c r="D5" t="s">
        <v>86</v>
      </c>
      <c r="E5" s="3">
        <v>26.64</v>
      </c>
      <c r="F5"/>
    </row>
    <row r="6" ht="12.75">
      <c r="F6"/>
    </row>
    <row r="7" spans="5:6" ht="12.75">
      <c r="E7" s="12">
        <f>SUM(E2:E6)</f>
        <v>85.84</v>
      </c>
      <c r="F7"/>
    </row>
    <row r="10" ht="12.75">
      <c r="D10" s="13" t="s">
        <v>87</v>
      </c>
    </row>
    <row r="12" spans="4:5" ht="12.75">
      <c r="D12" s="22" t="s">
        <v>107</v>
      </c>
      <c r="E12" s="23"/>
    </row>
    <row r="13" spans="4:5" ht="12.75">
      <c r="D13" s="22" t="s">
        <v>80</v>
      </c>
      <c r="E13" s="23" t="s">
        <v>53</v>
      </c>
    </row>
    <row r="14" spans="4:5" ht="12.75">
      <c r="D14" s="24" t="s">
        <v>83</v>
      </c>
      <c r="E14" s="25">
        <v>58.97</v>
      </c>
    </row>
    <row r="15" spans="4:5" ht="12.75">
      <c r="D15" s="26" t="s">
        <v>102</v>
      </c>
      <c r="E15" s="27">
        <v>0.23</v>
      </c>
    </row>
    <row r="16" spans="4:5" ht="12.75">
      <c r="D16" s="26" t="s">
        <v>86</v>
      </c>
      <c r="E16" s="27">
        <v>26.64</v>
      </c>
    </row>
    <row r="17" spans="4:5" ht="12.75">
      <c r="D17" s="28" t="s">
        <v>108</v>
      </c>
      <c r="E17" s="29">
        <v>85.84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D11" sqref="D11"/>
    </sheetView>
  </sheetViews>
  <sheetFormatPr defaultColWidth="11.421875" defaultRowHeight="12.75"/>
  <cols>
    <col min="1" max="1" width="3.421875" style="0" customWidth="1"/>
    <col min="2" max="2" width="11.421875" style="1" customWidth="1"/>
    <col min="3" max="3" width="19.8515625" style="0" customWidth="1"/>
    <col min="4" max="4" width="14.421875" style="0" customWidth="1"/>
    <col min="5" max="5" width="8.00390625" style="0" customWidth="1"/>
  </cols>
  <sheetData>
    <row r="1" spans="1:7" ht="12.75">
      <c r="A1" s="9" t="s">
        <v>77</v>
      </c>
      <c r="B1" s="10" t="s">
        <v>78</v>
      </c>
      <c r="C1" s="9" t="s">
        <v>79</v>
      </c>
      <c r="D1" s="9" t="s">
        <v>80</v>
      </c>
      <c r="E1" s="14" t="s">
        <v>81</v>
      </c>
      <c r="F1" s="14" t="s">
        <v>88</v>
      </c>
      <c r="G1" s="15" t="s">
        <v>89</v>
      </c>
    </row>
    <row r="2" spans="3:7" ht="12.75">
      <c r="C2" t="s">
        <v>90</v>
      </c>
      <c r="D2" t="s">
        <v>91</v>
      </c>
      <c r="E2" s="3">
        <v>26.64</v>
      </c>
      <c r="F2" s="3">
        <v>0</v>
      </c>
      <c r="G2" s="3">
        <f>E2+F2</f>
        <v>26.64</v>
      </c>
    </row>
    <row r="3" spans="3:7" ht="12.75">
      <c r="C3" t="s">
        <v>92</v>
      </c>
      <c r="D3" t="s">
        <v>93</v>
      </c>
      <c r="E3" s="3">
        <v>1043</v>
      </c>
      <c r="F3" s="3">
        <v>198.17</v>
      </c>
      <c r="G3" s="3">
        <f>E3+F3</f>
        <v>1241.17</v>
      </c>
    </row>
    <row r="4" spans="3:7" ht="12.75">
      <c r="C4" t="s">
        <v>94</v>
      </c>
      <c r="D4" t="s">
        <v>93</v>
      </c>
      <c r="E4" s="3">
        <v>962.08</v>
      </c>
      <c r="F4" s="3">
        <v>182.8</v>
      </c>
      <c r="G4" s="3">
        <f>E4+F4</f>
        <v>1144.88</v>
      </c>
    </row>
    <row r="6" spans="5:6" ht="12.75">
      <c r="E6" s="9">
        <f>SUM(E2:E5)</f>
        <v>2031.7200000000003</v>
      </c>
      <c r="F6" s="9">
        <f>SUM(F2:F5)</f>
        <v>380.97</v>
      </c>
    </row>
    <row r="9" ht="12.75">
      <c r="D9" s="13" t="s">
        <v>87</v>
      </c>
    </row>
    <row r="11" spans="4:5" ht="12.75">
      <c r="D11" s="22" t="s">
        <v>95</v>
      </c>
      <c r="E11" s="23"/>
    </row>
    <row r="12" spans="4:5" ht="12.75">
      <c r="D12" s="22" t="s">
        <v>80</v>
      </c>
      <c r="E12" s="23" t="s">
        <v>53</v>
      </c>
    </row>
    <row r="13" spans="4:5" ht="12.75">
      <c r="D13" s="24" t="s">
        <v>91</v>
      </c>
      <c r="E13" s="25">
        <v>26.64</v>
      </c>
    </row>
    <row r="14" spans="4:5" ht="12.75">
      <c r="D14" s="26" t="s">
        <v>93</v>
      </c>
      <c r="E14" s="27">
        <v>2386.05</v>
      </c>
    </row>
    <row r="15" spans="4:5" ht="12.75">
      <c r="D15" s="28" t="s">
        <v>108</v>
      </c>
      <c r="E15" s="29">
        <v>2412.69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PageLayoutView="0" workbookViewId="0" topLeftCell="A1">
      <selection activeCell="F15" sqref="F15"/>
    </sheetView>
  </sheetViews>
  <sheetFormatPr defaultColWidth="11.421875" defaultRowHeight="12.75"/>
  <cols>
    <col min="1" max="1" width="19.28125" style="0" customWidth="1"/>
    <col min="2" max="2" width="11.421875" style="3" customWidth="1"/>
    <col min="3" max="3" width="10.140625" style="0" customWidth="1"/>
    <col min="4" max="4" width="25.140625" style="0" customWidth="1"/>
    <col min="5" max="5" width="11.421875" style="3" customWidth="1"/>
  </cols>
  <sheetData>
    <row r="1" ht="12.75">
      <c r="A1" s="9" t="s">
        <v>96</v>
      </c>
    </row>
    <row r="3" spans="1:4" ht="12.75">
      <c r="A3" s="9" t="s">
        <v>97</v>
      </c>
      <c r="D3" s="9" t="s">
        <v>98</v>
      </c>
    </row>
    <row r="4" spans="1:6" ht="12.75">
      <c r="A4" t="s">
        <v>109</v>
      </c>
      <c r="B4" s="3">
        <f>Bank!C7</f>
        <v>40.230000000000004</v>
      </c>
      <c r="D4" t="s">
        <v>99</v>
      </c>
      <c r="F4" s="3">
        <v>2386.05</v>
      </c>
    </row>
    <row r="5" spans="1:2" ht="12.75">
      <c r="A5" t="s">
        <v>110</v>
      </c>
      <c r="B5" s="3">
        <f>Paypal!J4</f>
        <v>18.97</v>
      </c>
    </row>
    <row r="6" ht="12.75">
      <c r="D6" s="9" t="s">
        <v>100</v>
      </c>
    </row>
    <row r="7" spans="1:5" ht="12.75">
      <c r="A7" s="16"/>
      <c r="D7" t="s">
        <v>111</v>
      </c>
      <c r="E7">
        <v>0</v>
      </c>
    </row>
    <row r="8" spans="1:5" ht="12.75">
      <c r="A8" s="16"/>
      <c r="D8" t="s">
        <v>113</v>
      </c>
      <c r="E8" s="3">
        <f>C25</f>
        <v>-2326.85</v>
      </c>
    </row>
    <row r="9" spans="1:6" ht="12.75">
      <c r="A9" s="16"/>
      <c r="D9" t="s">
        <v>112</v>
      </c>
      <c r="F9" s="30">
        <f>E7+E8</f>
        <v>-2326.85</v>
      </c>
    </row>
    <row r="10" spans="1:6" ht="12.75">
      <c r="A10" s="17"/>
      <c r="B10" s="18"/>
      <c r="D10" s="17"/>
      <c r="E10" s="18"/>
      <c r="F10" s="18"/>
    </row>
    <row r="11" spans="2:6" ht="12.75">
      <c r="B11" s="12">
        <f>SUM(B4:B10)</f>
        <v>59.2</v>
      </c>
      <c r="F11" s="12">
        <f>SUM(F4:F9)</f>
        <v>59.20000000000027</v>
      </c>
    </row>
    <row r="12" ht="12.75">
      <c r="E12"/>
    </row>
    <row r="13" ht="12.75">
      <c r="E13"/>
    </row>
    <row r="14" spans="1:5" ht="12.75">
      <c r="A14" s="9" t="s">
        <v>101</v>
      </c>
      <c r="C14" s="3"/>
      <c r="E14"/>
    </row>
    <row r="15" spans="3:5" ht="12.75">
      <c r="C15" s="3"/>
      <c r="E15"/>
    </row>
    <row r="16" spans="1:3" ht="12.75">
      <c r="A16" t="s">
        <v>114</v>
      </c>
      <c r="B16" s="3">
        <f>income!E14</f>
        <v>58.97</v>
      </c>
      <c r="C16" s="3"/>
    </row>
    <row r="17" spans="1:3" ht="12.75">
      <c r="A17" t="s">
        <v>86</v>
      </c>
      <c r="B17" s="3">
        <f>income!E16</f>
        <v>26.64</v>
      </c>
      <c r="C17" s="3"/>
    </row>
    <row r="18" spans="1:3" ht="12.75">
      <c r="A18" t="s">
        <v>115</v>
      </c>
      <c r="B18" s="3">
        <f>income!E15</f>
        <v>0.23</v>
      </c>
      <c r="C18" s="3"/>
    </row>
    <row r="19" spans="1:3" ht="12.75">
      <c r="A19" s="9" t="s">
        <v>103</v>
      </c>
      <c r="B19" s="12"/>
      <c r="C19" s="12">
        <f>SUM(B16:B18)</f>
        <v>85.84</v>
      </c>
    </row>
    <row r="20" ht="12.75">
      <c r="C20" s="3"/>
    </row>
    <row r="21" spans="1:3" ht="12.75">
      <c r="A21" t="s">
        <v>93</v>
      </c>
      <c r="B21" s="3">
        <v>2386.05</v>
      </c>
      <c r="C21" s="3"/>
    </row>
    <row r="22" spans="1:3" ht="12.75">
      <c r="A22" t="s">
        <v>91</v>
      </c>
      <c r="B22" s="3">
        <v>26.64</v>
      </c>
      <c r="C22" s="3"/>
    </row>
    <row r="23" spans="1:3" ht="12.75">
      <c r="A23" s="9" t="s">
        <v>104</v>
      </c>
      <c r="B23" s="12"/>
      <c r="C23" s="12">
        <f>SUM(B21:B22)</f>
        <v>2412.69</v>
      </c>
    </row>
    <row r="24" spans="1:3" ht="12.75">
      <c r="A24" s="17"/>
      <c r="B24" s="18"/>
      <c r="C24" s="18"/>
    </row>
    <row r="25" spans="1:3" ht="12.75">
      <c r="A25" s="9" t="s">
        <v>105</v>
      </c>
      <c r="B25" s="12"/>
      <c r="C25" s="12">
        <f>C19-C23</f>
        <v>-2326.85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Pieter</dc:creator>
  <cp:keywords/>
  <dc:description/>
  <cp:lastModifiedBy>Pieter van der Hijden</cp:lastModifiedBy>
  <dcterms:created xsi:type="dcterms:W3CDTF">2012-08-23T15:21:39Z</dcterms:created>
  <dcterms:modified xsi:type="dcterms:W3CDTF">2012-08-24T06:35:16Z</dcterms:modified>
  <cp:category/>
  <cp:version/>
  <cp:contentType/>
  <cp:contentStatus/>
</cp:coreProperties>
</file>